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https://d.docs.live.net/073f3955c46d0ec2/Stalinis kompiuteris/VVG projektai/Raseinių miesto VVG/Kvietimų planavimas/"/>
    </mc:Choice>
  </mc:AlternateContent>
  <xr:revisionPtr revIDLastSave="29" documentId="8_{478AC5DD-575F-4008-89CB-9F1BDA6EE147}" xr6:coauthVersionLast="47" xr6:coauthVersionMax="47" xr10:uidLastSave="{12F3DE83-8E55-4F81-A8A2-8D898DFE8595}"/>
  <bookViews>
    <workbookView xWindow="28680" yWindow="-120" windowWidth="29040" windowHeight="15720" xr2:uid="{00000000-000D-0000-FFFF-FFFF00000000}"/>
  </bookViews>
  <sheets>
    <sheet name="Lapas1" sheetId="1" r:id="rId1"/>
  </sheets>
  <definedNames>
    <definedName name="_xlnm.Print_Area" localSheetId="0">Lapas1!$A$1:$V$11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5" i="1" l="1"/>
  <c r="G58" i="1"/>
  <c r="E46" i="1"/>
  <c r="G57" i="1" s="1"/>
  <c r="H58" i="1" s="1"/>
  <c r="O37" i="1"/>
  <c r="F57" i="1"/>
  <c r="J57" i="1"/>
  <c r="H57" i="1"/>
  <c r="E47" i="1"/>
  <c r="E48" i="1"/>
  <c r="S39" i="1"/>
  <c r="R39" i="1"/>
  <c r="Q39" i="1"/>
  <c r="S38" i="1"/>
  <c r="R38" i="1"/>
  <c r="Q38" i="1"/>
  <c r="S37" i="1"/>
  <c r="O10" i="1"/>
  <c r="I58" i="1" l="1"/>
  <c r="J58" i="1"/>
  <c r="R16" i="1"/>
  <c r="R37" i="1" s="1"/>
  <c r="Q16" i="1"/>
  <c r="Q37" i="1" s="1"/>
  <c r="O16" i="1" l="1"/>
  <c r="O22" i="1"/>
  <c r="O26" i="1"/>
  <c r="S29" i="1"/>
  <c r="S40" i="1"/>
  <c r="S42" i="1" s="1"/>
  <c r="R40" i="1"/>
  <c r="R42" i="1" s="1"/>
  <c r="Q40" i="1"/>
  <c r="Q42" i="1" s="1"/>
  <c r="O40" i="1"/>
  <c r="R29" i="1" l="1"/>
  <c r="Q29" i="1"/>
  <c r="O19" i="1"/>
  <c r="O13" i="1"/>
  <c r="O29" i="1" l="1"/>
  <c r="O39" i="1"/>
  <c r="E49" i="1"/>
  <c r="O38" i="1"/>
  <c r="O42" i="1" s="1"/>
  <c r="D57" i="1"/>
  <c r="M57" i="1" l="1"/>
</calcChain>
</file>

<file path=xl/sharedStrings.xml><?xml version="1.0" encoding="utf-8"?>
<sst xmlns="http://schemas.openxmlformats.org/spreadsheetml/2006/main" count="193" uniqueCount="103">
  <si>
    <t>Kvietimo numeris</t>
  </si>
  <si>
    <t>Kvietimo pavadinimas</t>
  </si>
  <si>
    <t>Konkretus uždavinys arba priemonė (reforma ar investicija)</t>
  </si>
  <si>
    <t>Siektini stebėsenos rodikliai</t>
  </si>
  <si>
    <t>Pavadinimas</t>
  </si>
  <si>
    <t>Kodas</t>
  </si>
  <si>
    <t>Matavimo vienetas</t>
  </si>
  <si>
    <t>Siektina reikšmė</t>
  </si>
  <si>
    <t>_____________________________________________________________________________________________________________________________________________________________________________</t>
  </si>
  <si>
    <t>Pažangos priemonės numeris</t>
  </si>
  <si>
    <t xml:space="preserve">Pažangos priemonės pavadinimas </t>
  </si>
  <si>
    <t>Finansuojamos projektų veiklos</t>
  </si>
  <si>
    <t>Galimi pareiškėjai</t>
  </si>
  <si>
    <t xml:space="preserve">Planuojama kvietimo pabaigos data </t>
  </si>
  <si>
    <t>Planuojama kvietimo pradžios data</t>
  </si>
  <si>
    <t>Pareiškėjų tipas: viešasis,  privatus</t>
  </si>
  <si>
    <t xml:space="preserve">Bendra kvietimui skirta finansavimo lėšų suma (eurais) </t>
  </si>
  <si>
    <t xml:space="preserve">Didžiausia galima skirti finansavimo lėšų suma projektui ir (arba) projekto veiklai įgyvendinti (eurais) </t>
  </si>
  <si>
    <t>Finansavimo šaltinis (-iai) ir sumos (eurais)</t>
  </si>
  <si>
    <t xml:space="preserve">
Bendrojo finansavimo lėšos</t>
  </si>
  <si>
    <t>Nuosavo įnašo dydis (eurais)</t>
  </si>
  <si>
    <t>ES lėšų fondas</t>
  </si>
  <si>
    <t>(Bendruomenės inicijuotos vietos plėtros kvietimų teikti vietos plėtros projektų įgyvendinimo planus plano forma)</t>
  </si>
  <si>
    <t xml:space="preserve">01-004-08-04-01 </t>
  </si>
  <si>
    <t xml:space="preserve">Konkretus vietos veiklos grupės Strategijos veiksmas, kuriam planuojamas kvietimas </t>
  </si>
  <si>
    <t>BENDRUOMENĖS INICIJUOTOS VIETOS PLĖTROS KVIETIMŲ TEIKTI VIETOS PLĖTROS PROJEKTŲ ĮGYVENDINIMO PLANUS KVIETIMŲ PLANAS</t>
  </si>
  <si>
    <t>Vietos plėtros strategijų įgyvendinimo taisyklių 2 priedas</t>
  </si>
  <si>
    <t>1.2.1. Veiksmas "Verslumo įgūdžių, skirtų verslo pradžiai ir plėtrai, skatinimas suteikiant reikalingas priemones"</t>
  </si>
  <si>
    <t>Raseinių miesto 2023-2029 m. vietos plėtros strategija. Kvietimas "Socialinio verslo iniciatyvų sukuriant darbo vietas vykdymas"</t>
  </si>
  <si>
    <t>Raseinių miesto 2023-2029 m. vietos plėtros strategija. Kvietimas "Verslumo įgūdžių, skirtų verslo pradžiai ir plėtrai, skatinimas suteikiant reikalingas priemones"</t>
  </si>
  <si>
    <t>Raseinių miesto 2023-2029 m. vietos plėtros strategija. Kvietimas "Verslumo mokymų organizavimas, suteikiant naują kvalifikaciją bedarbiams, darbingo amžiaus ekonomiškai neaktyviems asmenims, taip pat socialinę atskirtį patiriantiems, mažiau galimybių turintiems asmenims, neįgaliesiems".</t>
  </si>
  <si>
    <t>Raseinių miesto 2023-2029 m. vietos plėtros strategija. Kvietimas "Socialinę atskirtį patiriančių asmenų užimtumo veiklų organizavimas, sociokultūrinių paslaugų teikimas bei įtrauktis į visavertį visuomenės gyvenimą".</t>
  </si>
  <si>
    <t>1.1.2. Veiksmas "Verslumo mokymų organizavimas, suteikiant naują kvalifikaciją bedarbiams, darbingo amžiaus ekonomiškai neaktyviems asmenims, taip pat socialinę atskirtį patiriantiems, mažiau galimybių turintiems asmenims, neįgaliesiems"</t>
  </si>
  <si>
    <t>1.1.1. Veiksmas "Socialinę atskirtį patiriančių asmenų užimtumo veiklų organizavimas, sociokultūrinių paslaugų teikimas bei įtrauktis į visavertį visuomenės gyvenimą"</t>
  </si>
  <si>
    <t>1.2.2. Veiksmas "Socialinio verslo iniciatyvų sukuriant darbo vietas vykdymas"</t>
  </si>
  <si>
    <t>BIVP projektų veiklų dalyviai (įskaitant visas tikslines grupes)</t>
  </si>
  <si>
    <t>P-01-004-08-04-01-12  (P.N.2.4723)</t>
  </si>
  <si>
    <t>Skaičius</t>
  </si>
  <si>
    <t>2024 m. gruodis</t>
  </si>
  <si>
    <t>2025 m. sausis</t>
  </si>
  <si>
    <t>Planuojama kvietimo formos pateikimo administruojančiajai institucijai data</t>
  </si>
  <si>
    <t>2026 m. sausis</t>
  </si>
  <si>
    <t>2026 m. vasaris</t>
  </si>
  <si>
    <t>P-01-004-08-04-01-01 (P.S.2.1513)</t>
  </si>
  <si>
    <t>P-01-004-08-04-01-03 (P.S.21032)</t>
  </si>
  <si>
    <t>P-01-004-08-04-01-04 (P.B.2.0001)</t>
  </si>
  <si>
    <t>Paramą dotacijomis gavusios įmonės</t>
  </si>
  <si>
    <t>P-01-004-08-04-01-09
(P.B.2.0002)</t>
  </si>
  <si>
    <t>Įmonės</t>
  </si>
  <si>
    <r>
      <t xml:space="preserve">Europos Sąjungos (toliau </t>
    </r>
    <r>
      <rPr>
        <b/>
        <sz val="9"/>
        <rFont val="Times New Roman"/>
        <family val="1"/>
        <charset val="186"/>
      </rPr>
      <t>–</t>
    </r>
    <r>
      <rPr>
        <b/>
        <sz val="9"/>
        <color theme="1"/>
        <rFont val="Times New Roman"/>
        <family val="1"/>
        <charset val="186"/>
      </rPr>
      <t xml:space="preserve"> ES) fondų lėšos</t>
    </r>
  </si>
  <si>
    <t>Viešasis ar privatus juridinis asmuo (socialinio verslo vykdytojas) registruotas ir veiklą  vykdantis vietos plėtros strategijos įgyvendinimo teritorijoje, Raseinių mieste.</t>
  </si>
  <si>
    <t xml:space="preserve">                        Raseinių miesto vietos veiklos grupė</t>
  </si>
  <si>
    <t>Nr. 11-340-K</t>
  </si>
  <si>
    <t>Nr. 11-341-K</t>
  </si>
  <si>
    <t>Nr. 11-342-K</t>
  </si>
  <si>
    <t>Nr. 11-343-K</t>
  </si>
  <si>
    <t>Nr. 11-344-K</t>
  </si>
  <si>
    <t>Nr. 11-345-K</t>
  </si>
  <si>
    <t>2022–2030 metų plėtros programos valdytojos Lietuvos Respublikos vidaus reikalų ministerijos Viešojo valdymo plėtros programos pažangos priemonė „Didinti visuomenės įsitraukimą į vietos problemų sprendimą“</t>
  </si>
  <si>
    <t>2.3. Poveiklė „Bendruomenės inicijuotos vietos plėtros metodo (BIVP) taikymas: parama vietos plėtros strategijų įgyvendinimui“ Vidurio ir vakarų Lietuvos regione (ESF+)</t>
  </si>
  <si>
    <t>2.4. Poveiklė „Bendruomenės inicijuotos vietos plėtros metodo (BIVP) taikymas: parama vietos plėtros strategijų įgyvendinimui“ Vidurio ir vakarų Lietuvos regione (ERPF)</t>
  </si>
  <si>
    <t>2021–2027 metų Europos Sąjungos investicijų programos 4 prioriteto „Socialiai atsakingesnė Lietuva“, konkretus uždavinys 4.7 „Skatinti aktyvią įtrauktį, siekiant propaguoti lygias galimybes, nediskriminavimą ir aktyvų dalyvavimą, ir gerinti įsidarbinamumą, ypač palankių sąlygų neturinčių grupių“</t>
  </si>
  <si>
    <t>2021–2027 metų Europos Sąjungos investicijų programos 4 prioriteto „Socialiai atsakingesnė Lietuva", konkretus uždavinys 
4.9 „Skatinti marginalizuotų bendruomenių, mažas pajamas gaunančių namų ūkių ir nepalankioje padėtyje esančių grupių, įskaitant specialiųjų poreikių turinčius asmenis, socialinę ir ekonominę įtrauktį vykdant integruotus veiksmus, be kita ko, teikti aprūpinimą būstu ir socialines paslaugas“</t>
  </si>
  <si>
    <t>Bendruomenės inicijuotos vietos plėtros  projektų veiklų dalyvių, kurie po dalyvavimo veiklose toliau dalyvauja socialinei integracijai skirtose veiklose ir (ar) darbo rinkoje, dalis*</t>
  </si>
  <si>
    <t xml:space="preserve">R-01-004-08-04-01-02
(R.S.2.3517)
</t>
  </si>
  <si>
    <t>Proc.</t>
  </si>
  <si>
    <t>Bendruomenės inicijuotos vietos plėtros projektai, kuriuos įgyvendino nevyriausybinės organizacijos ir (arba) kurie įgyvendinti kartu su partneriu</t>
  </si>
  <si>
    <t xml:space="preserve">P-01-004-08-04-01-01
(P.S.2.1513)
</t>
  </si>
  <si>
    <t xml:space="preserve">P-01-004-08-04-01-12
(P.N.2.4723)
</t>
  </si>
  <si>
    <t>Viešasis ir privatus</t>
  </si>
  <si>
    <t>Paramą gavusiuose subjektuose sukurtos darbo vietos</t>
  </si>
  <si>
    <t xml:space="preserve">R-01-004-08-04-01-03
R.B.2.2001
</t>
  </si>
  <si>
    <t>Vienų metų etato ekvivalentai</t>
  </si>
  <si>
    <t>Socialinio verslo subjektai, įgyvendinus bendruomenės inicijuotos vietos plėtros projektus gavę paramą socialinio verslo kūrimui ar plėtrai</t>
  </si>
  <si>
    <t>Paramą gavusios įmonės, iš kurių labai mažos, mažos, vidutinės ir didelės įmonės**</t>
  </si>
  <si>
    <t xml:space="preserve">Europos socialinis fondas  + </t>
  </si>
  <si>
    <t xml:space="preserve">Europos regioninės plėtros fondas </t>
  </si>
  <si>
    <t>*Rodiklis siekiamas pažangos priemonės lygiu, projektiniu lygiu rodiklis nesiekiamas ir neturi būti nurodomas projektų įgyvendinimo planuose.</t>
  </si>
  <si>
    <t>** Rodiklis skaidomas į smulkesnius rodiklius, kurie neturi siektinų reikšmių ir naudojami tik atsiskaitymui.</t>
  </si>
  <si>
    <t>1.1.1</t>
  </si>
  <si>
    <t>1.1.2</t>
  </si>
  <si>
    <t>1.2.1</t>
  </si>
  <si>
    <t>1.2.2</t>
  </si>
  <si>
    <t>–</t>
  </si>
  <si>
    <t>Bendros kvietimų sumos (be nuosavo įnašo) 
pagal metus</t>
  </si>
  <si>
    <t>Viso:</t>
  </si>
  <si>
    <t>Spartos įvertinimas</t>
  </si>
  <si>
    <t>Terminas</t>
  </si>
  <si>
    <t>Susumuojamas bendras
 proc.</t>
  </si>
  <si>
    <t>2025 m.</t>
  </si>
  <si>
    <t>2026 m.</t>
  </si>
  <si>
    <t xml:space="preserve">kovo 31 d. </t>
  </si>
  <si>
    <t>birželio 30 d.</t>
  </si>
  <si>
    <t>rugsėjo 30 d.</t>
  </si>
  <si>
    <t>gruodžio 31 d.</t>
  </si>
  <si>
    <t xml:space="preserve">Paramos suma </t>
  </si>
  <si>
    <t>-</t>
  </si>
  <si>
    <t>Viešieji ir privatūs juridiniai asmenys, veiką vykdantis vietos plėtros strategijos įgyvendinimo teritorijoje, Raseinių mieste.</t>
  </si>
  <si>
    <t>Planuojamas pateikimas likus ne mažiau kaip 10 d. d. iki VRM kvietimų plane nustatyto termino.</t>
  </si>
  <si>
    <t>2025 m. rugpjūtis</t>
  </si>
  <si>
    <t>2025 m. liepa</t>
  </si>
  <si>
    <t>2025 m. kovas</t>
  </si>
  <si>
    <t>2025 m. gegužė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</si>
</sst>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186"/>
      <scheme val="minor"/>
    </font>
    <font>
      <i/>
      <sz val="9"/>
      <color theme="1"/>
      <name val="Times New Roman"/>
      <family val="1"/>
      <charset val="186"/>
    </font>
    <font>
      <sz val="10"/>
      <color theme="1"/>
      <name val="Times New Roman"/>
      <family val="1"/>
      <charset val="186"/>
    </font>
    <font>
      <b/>
      <sz val="10"/>
      <color theme="1"/>
      <name val="Times New Roman"/>
      <family val="1"/>
      <charset val="186"/>
    </font>
    <font>
      <sz val="10"/>
      <name val="Times New Roman"/>
      <family val="1"/>
      <charset val="186"/>
    </font>
    <font>
      <i/>
      <sz val="9"/>
      <name val="Times New Roman"/>
      <family val="1"/>
      <charset val="186"/>
    </font>
    <font>
      <sz val="10"/>
      <color rgb="FF000000"/>
      <name val="Times New Roman"/>
      <family val="1"/>
      <charset val="186"/>
    </font>
    <font>
      <b/>
      <sz val="10"/>
      <color rgb="FFFF0000"/>
      <name val="Times New Roman"/>
      <family val="1"/>
      <charset val="186"/>
    </font>
    <font>
      <sz val="9"/>
      <color theme="1"/>
      <name val="Times New Roman"/>
      <family val="1"/>
      <charset val="186"/>
    </font>
    <font>
      <sz val="9"/>
      <name val="Times New Roman"/>
      <family val="1"/>
      <charset val="186"/>
    </font>
    <font>
      <sz val="8"/>
      <name val="Calibri"/>
      <family val="2"/>
      <charset val="186"/>
      <scheme val="minor"/>
    </font>
    <font>
      <b/>
      <sz val="9"/>
      <color theme="1"/>
      <name val="Times New Roman"/>
      <family val="1"/>
      <charset val="186"/>
    </font>
    <font>
      <b/>
      <sz val="9"/>
      <name val="Times New Roman"/>
      <family val="1"/>
      <charset val="186"/>
    </font>
    <font>
      <b/>
      <i/>
      <sz val="10"/>
      <color rgb="FF00B050"/>
      <name val="Times New Roman"/>
      <family val="1"/>
      <charset val="186"/>
    </font>
    <font>
      <sz val="10"/>
      <color rgb="FF00B050"/>
      <name val="Times New Roman"/>
      <family val="1"/>
      <charset val="186"/>
    </font>
    <font>
      <b/>
      <sz val="10"/>
      <color theme="1"/>
      <name val="Times New Roman"/>
      <family val="1"/>
    </font>
    <font>
      <b/>
      <i/>
      <sz val="12"/>
      <color theme="1"/>
      <name val="Times New Roman"/>
      <family val="1"/>
    </font>
    <font>
      <b/>
      <sz val="11"/>
      <color theme="1"/>
      <name val="Times New Roman"/>
      <family val="1"/>
      <charset val="186"/>
    </font>
    <font>
      <sz val="11"/>
      <color theme="1"/>
      <name val="Times New Roman"/>
      <family val="1"/>
      <charset val="186"/>
    </font>
    <font>
      <b/>
      <i/>
      <sz val="9"/>
      <name val="Times New Roman"/>
      <family val="1"/>
      <charset val="186"/>
    </font>
    <font>
      <b/>
      <i/>
      <sz val="10"/>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0" tint="-0.24994659260841701"/>
        <bgColor indexed="64"/>
      </patternFill>
    </fill>
    <fill>
      <patternFill patternType="solid">
        <fgColor rgb="FF00B05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11">
    <xf numFmtId="0" fontId="0" fillId="0" borderId="0" xfId="0"/>
    <xf numFmtId="0" fontId="2" fillId="0" borderId="0" xfId="0" applyFont="1"/>
    <xf numFmtId="0" fontId="4" fillId="0" borderId="0" xfId="0" applyFont="1"/>
    <xf numFmtId="0" fontId="4" fillId="2" borderId="0" xfId="0" applyFont="1" applyFill="1"/>
    <xf numFmtId="0" fontId="2" fillId="2" borderId="0" xfId="0" applyFont="1" applyFill="1"/>
    <xf numFmtId="0" fontId="3" fillId="0" borderId="0" xfId="0" applyFont="1" applyAlignment="1">
      <alignment horizontal="center"/>
    </xf>
    <xf numFmtId="0" fontId="3" fillId="2" borderId="0" xfId="0" applyFont="1" applyFill="1" applyAlignment="1">
      <alignment horizontal="center"/>
    </xf>
    <xf numFmtId="0" fontId="6" fillId="2" borderId="0" xfId="0" applyFont="1" applyFill="1"/>
    <xf numFmtId="0" fontId="9" fillId="0" borderId="1" xfId="0" applyFont="1" applyBorder="1" applyAlignment="1">
      <alignment horizontal="center" vertical="top" wrapText="1"/>
    </xf>
    <xf numFmtId="0" fontId="11"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 fillId="0" borderId="7" xfId="0" applyFont="1" applyBorder="1" applyAlignment="1">
      <alignment horizontal="center"/>
    </xf>
    <xf numFmtId="0" fontId="1" fillId="0" borderId="1" xfId="0" applyFont="1" applyBorder="1" applyAlignment="1">
      <alignment horizontal="center"/>
    </xf>
    <xf numFmtId="0" fontId="1" fillId="2" borderId="1" xfId="0" applyFont="1" applyFill="1" applyBorder="1" applyAlignment="1">
      <alignment horizontal="center"/>
    </xf>
    <xf numFmtId="0" fontId="5" fillId="2" borderId="1" xfId="0" applyFont="1" applyFill="1" applyBorder="1" applyAlignment="1">
      <alignment horizontal="center"/>
    </xf>
    <xf numFmtId="0" fontId="1" fillId="2" borderId="8" xfId="0" applyFont="1" applyFill="1" applyBorder="1" applyAlignment="1">
      <alignment horizontal="center"/>
    </xf>
    <xf numFmtId="0" fontId="13" fillId="2" borderId="0" xfId="0" applyFont="1" applyFill="1"/>
    <xf numFmtId="0" fontId="1" fillId="2" borderId="9" xfId="0" applyFont="1" applyFill="1" applyBorder="1" applyAlignment="1">
      <alignment horizontal="center"/>
    </xf>
    <xf numFmtId="0" fontId="9" fillId="2" borderId="1" xfId="0" applyFont="1" applyFill="1" applyBorder="1" applyAlignment="1">
      <alignment horizontal="center" vertical="top" wrapText="1"/>
    </xf>
    <xf numFmtId="0" fontId="14" fillId="0" borderId="0" xfId="0" applyFont="1"/>
    <xf numFmtId="0" fontId="14" fillId="2" borderId="0" xfId="0" applyFont="1" applyFill="1"/>
    <xf numFmtId="2" fontId="4" fillId="2" borderId="0" xfId="0" applyNumberFormat="1" applyFont="1" applyFill="1"/>
    <xf numFmtId="2" fontId="2" fillId="2" borderId="0" xfId="0" applyNumberFormat="1" applyFont="1" applyFill="1"/>
    <xf numFmtId="17" fontId="15" fillId="2" borderId="1" xfId="0" applyNumberFormat="1" applyFont="1" applyFill="1" applyBorder="1"/>
    <xf numFmtId="2" fontId="2" fillId="2" borderId="1" xfId="0" applyNumberFormat="1" applyFont="1" applyFill="1" applyBorder="1"/>
    <xf numFmtId="0" fontId="15" fillId="2" borderId="1" xfId="0" applyFont="1" applyFill="1" applyBorder="1" applyAlignment="1">
      <alignment horizontal="right"/>
    </xf>
    <xf numFmtId="2" fontId="15" fillId="2" borderId="1" xfId="0" applyNumberFormat="1" applyFont="1" applyFill="1" applyBorder="1"/>
    <xf numFmtId="0" fontId="16" fillId="2" borderId="0" xfId="0" applyFont="1" applyFill="1"/>
    <xf numFmtId="0" fontId="15" fillId="3" borderId="1" xfId="0" applyFont="1" applyFill="1" applyBorder="1" applyAlignment="1">
      <alignment horizontal="center"/>
    </xf>
    <xf numFmtId="0" fontId="17" fillId="4" borderId="1" xfId="0" applyFont="1" applyFill="1" applyBorder="1"/>
    <xf numFmtId="0" fontId="17" fillId="4" borderId="2" xfId="0" applyFont="1" applyFill="1" applyBorder="1" applyAlignment="1">
      <alignment horizontal="center" vertical="center" wrapText="1"/>
    </xf>
    <xf numFmtId="0" fontId="17" fillId="4" borderId="1" xfId="0" applyFont="1" applyFill="1" applyBorder="1" applyAlignment="1">
      <alignment horizontal="center"/>
    </xf>
    <xf numFmtId="0" fontId="17" fillId="3" borderId="1" xfId="0" applyFont="1" applyFill="1" applyBorder="1" applyAlignment="1">
      <alignment horizontal="center" vertical="top" wrapText="1"/>
    </xf>
    <xf numFmtId="0" fontId="18" fillId="0" borderId="1" xfId="0" applyFont="1" applyBorder="1" applyAlignment="1">
      <alignment horizontal="center" vertical="center"/>
    </xf>
    <xf numFmtId="4" fontId="15" fillId="2" borderId="1" xfId="0" applyNumberFormat="1" applyFont="1" applyFill="1" applyBorder="1" applyAlignment="1">
      <alignment horizontal="center"/>
    </xf>
    <xf numFmtId="0" fontId="9" fillId="2" borderId="9" xfId="0" applyFont="1" applyFill="1" applyBorder="1" applyAlignment="1">
      <alignment horizontal="center" vertical="top" wrapText="1"/>
    </xf>
    <xf numFmtId="0" fontId="9" fillId="2" borderId="10" xfId="0" applyFont="1" applyFill="1" applyBorder="1" applyAlignment="1">
      <alignment horizontal="center" vertical="top" wrapText="1"/>
    </xf>
    <xf numFmtId="0" fontId="9" fillId="2" borderId="2" xfId="0" applyFont="1" applyFill="1" applyBorder="1" applyAlignment="1">
      <alignment horizontal="center" vertical="top" wrapText="1"/>
    </xf>
    <xf numFmtId="0" fontId="9" fillId="2" borderId="13" xfId="0" applyFont="1" applyFill="1" applyBorder="1" applyAlignment="1">
      <alignment horizontal="center" vertical="top" wrapText="1"/>
    </xf>
    <xf numFmtId="0" fontId="20" fillId="2" borderId="0" xfId="0" applyFont="1" applyFill="1"/>
    <xf numFmtId="17" fontId="2" fillId="2" borderId="0" xfId="0" applyNumberFormat="1" applyFont="1" applyFill="1"/>
    <xf numFmtId="2" fontId="2" fillId="5" borderId="1" xfId="0" applyNumberFormat="1" applyFont="1" applyFill="1" applyBorder="1"/>
    <xf numFmtId="2" fontId="2" fillId="5" borderId="0" xfId="0" applyNumberFormat="1" applyFont="1" applyFill="1"/>
    <xf numFmtId="0" fontId="15" fillId="3" borderId="1" xfId="0" applyFont="1" applyFill="1" applyBorder="1" applyAlignment="1">
      <alignment horizontal="left" wrapText="1"/>
    </xf>
    <xf numFmtId="0" fontId="15" fillId="3" borderId="1" xfId="0" applyFont="1" applyFill="1" applyBorder="1" applyAlignment="1">
      <alignment horizontal="left"/>
    </xf>
    <xf numFmtId="0" fontId="17" fillId="4" borderId="11" xfId="0" applyFont="1" applyFill="1" applyBorder="1" applyAlignment="1">
      <alignment horizontal="center" vertical="center" wrapText="1"/>
    </xf>
    <xf numFmtId="0" fontId="17" fillId="4" borderId="14" xfId="0" applyFont="1" applyFill="1" applyBorder="1" applyAlignment="1">
      <alignment horizontal="center" vertical="center" wrapText="1"/>
    </xf>
    <xf numFmtId="0" fontId="17" fillId="4" borderId="15" xfId="0" applyFont="1" applyFill="1" applyBorder="1" applyAlignment="1">
      <alignment horizontal="center" vertical="center" wrapText="1"/>
    </xf>
    <xf numFmtId="0" fontId="17" fillId="4" borderId="12" xfId="0" applyFont="1" applyFill="1" applyBorder="1" applyAlignment="1">
      <alignment horizontal="center" vertical="center" wrapText="1"/>
    </xf>
    <xf numFmtId="0" fontId="17" fillId="4" borderId="25" xfId="0" applyFont="1" applyFill="1" applyBorder="1" applyAlignment="1">
      <alignment horizontal="center" vertical="center" wrapText="1"/>
    </xf>
    <xf numFmtId="0" fontId="17" fillId="4" borderId="26" xfId="0" applyFont="1" applyFill="1" applyBorder="1" applyAlignment="1">
      <alignment horizontal="center" vertical="center" wrapText="1"/>
    </xf>
    <xf numFmtId="0" fontId="15" fillId="3" borderId="1" xfId="0" applyFont="1" applyFill="1" applyBorder="1" applyAlignment="1">
      <alignment horizontal="center" wrapText="1"/>
    </xf>
    <xf numFmtId="0" fontId="15" fillId="3" borderId="1" xfId="0" applyFont="1" applyFill="1" applyBorder="1" applyAlignment="1">
      <alignment horizontal="center"/>
    </xf>
    <xf numFmtId="0" fontId="17" fillId="4" borderId="12" xfId="0" applyFont="1" applyFill="1" applyBorder="1" applyAlignment="1">
      <alignment horizontal="center"/>
    </xf>
    <xf numFmtId="0" fontId="17" fillId="4" borderId="25" xfId="0" applyFont="1" applyFill="1" applyBorder="1" applyAlignment="1">
      <alignment horizontal="center"/>
    </xf>
    <xf numFmtId="0" fontId="17" fillId="4" borderId="26" xfId="0" applyFont="1" applyFill="1" applyBorder="1" applyAlignment="1">
      <alignment horizontal="center"/>
    </xf>
    <xf numFmtId="0" fontId="5" fillId="2" borderId="9" xfId="0" applyFont="1" applyFill="1" applyBorder="1" applyAlignment="1">
      <alignment horizontal="center" vertical="top" wrapText="1"/>
    </xf>
    <xf numFmtId="0" fontId="5" fillId="2" borderId="10" xfId="0" applyFont="1" applyFill="1" applyBorder="1" applyAlignment="1">
      <alignment horizontal="center" vertical="top" wrapText="1"/>
    </xf>
    <xf numFmtId="0" fontId="5" fillId="2" borderId="2" xfId="0" applyFont="1" applyFill="1" applyBorder="1" applyAlignment="1">
      <alignment horizontal="center" vertical="top" wrapText="1"/>
    </xf>
    <xf numFmtId="2" fontId="5" fillId="2" borderId="9" xfId="0" applyNumberFormat="1" applyFont="1" applyFill="1" applyBorder="1" applyAlignment="1">
      <alignment horizontal="center" vertical="top" wrapText="1"/>
    </xf>
    <xf numFmtId="2" fontId="5" fillId="2" borderId="10" xfId="0" applyNumberFormat="1" applyFont="1" applyFill="1" applyBorder="1" applyAlignment="1">
      <alignment horizontal="center" vertical="top" wrapText="1"/>
    </xf>
    <xf numFmtId="2" fontId="5" fillId="2" borderId="2" xfId="0" applyNumberFormat="1" applyFont="1" applyFill="1" applyBorder="1" applyAlignment="1">
      <alignment horizontal="center" vertical="top" wrapText="1"/>
    </xf>
    <xf numFmtId="2" fontId="5" fillId="2" borderId="23" xfId="0" applyNumberFormat="1" applyFont="1" applyFill="1" applyBorder="1" applyAlignment="1">
      <alignment horizontal="center" vertical="top" wrapText="1"/>
    </xf>
    <xf numFmtId="0" fontId="5" fillId="2" borderId="23" xfId="0" applyFont="1" applyFill="1" applyBorder="1" applyAlignment="1">
      <alignment horizontal="center" vertical="top" wrapText="1"/>
    </xf>
    <xf numFmtId="0" fontId="1" fillId="2" borderId="9" xfId="0" applyFont="1" applyFill="1" applyBorder="1" applyAlignment="1">
      <alignment horizontal="center" vertical="top" wrapText="1"/>
    </xf>
    <xf numFmtId="0" fontId="1" fillId="2" borderId="10" xfId="0" applyFont="1" applyFill="1" applyBorder="1" applyAlignment="1">
      <alignment horizontal="center" vertical="top" wrapText="1"/>
    </xf>
    <xf numFmtId="0" fontId="1" fillId="2" borderId="2" xfId="0" applyFont="1" applyFill="1" applyBorder="1" applyAlignment="1">
      <alignment horizontal="center" vertical="top" wrapText="1"/>
    </xf>
    <xf numFmtId="0" fontId="9" fillId="2" borderId="9" xfId="0" applyFont="1" applyFill="1" applyBorder="1" applyAlignment="1">
      <alignment horizontal="center" vertical="top" wrapText="1"/>
    </xf>
    <xf numFmtId="0" fontId="9" fillId="2" borderId="10" xfId="0" applyFont="1" applyFill="1" applyBorder="1" applyAlignment="1">
      <alignment horizontal="center" vertical="top" wrapText="1"/>
    </xf>
    <xf numFmtId="0" fontId="9" fillId="2" borderId="2" xfId="0" applyFont="1" applyFill="1" applyBorder="1" applyAlignment="1">
      <alignment horizontal="center" vertical="top" wrapText="1"/>
    </xf>
    <xf numFmtId="0" fontId="1" fillId="0" borderId="9" xfId="0" applyFont="1" applyBorder="1" applyAlignment="1">
      <alignment horizontal="center" vertical="top" wrapText="1"/>
    </xf>
    <xf numFmtId="0" fontId="1" fillId="0" borderId="10" xfId="0" applyFont="1" applyBorder="1" applyAlignment="1">
      <alignment horizontal="center" vertical="top" wrapText="1"/>
    </xf>
    <xf numFmtId="0" fontId="1" fillId="0" borderId="2" xfId="0" applyFont="1" applyBorder="1" applyAlignment="1">
      <alignment horizontal="center" vertical="top" wrapText="1"/>
    </xf>
    <xf numFmtId="0" fontId="5" fillId="0" borderId="17" xfId="0" applyFont="1" applyBorder="1" applyAlignment="1">
      <alignment horizontal="center" vertical="top" wrapText="1"/>
    </xf>
    <xf numFmtId="0" fontId="5" fillId="0" borderId="21" xfId="0" applyFont="1" applyBorder="1" applyAlignment="1">
      <alignment horizontal="center" vertical="top" wrapText="1"/>
    </xf>
    <xf numFmtId="0" fontId="5" fillId="0" borderId="19" xfId="0" applyFont="1" applyBorder="1" applyAlignment="1">
      <alignment horizontal="center" vertical="top" wrapText="1"/>
    </xf>
    <xf numFmtId="0" fontId="19" fillId="0" borderId="16" xfId="0" applyFont="1" applyBorder="1" applyAlignment="1">
      <alignment horizontal="center" vertical="top" wrapText="1"/>
    </xf>
    <xf numFmtId="0" fontId="19" fillId="0" borderId="20" xfId="0" applyFont="1" applyBorder="1" applyAlignment="1">
      <alignment horizontal="center" vertical="top" wrapText="1"/>
    </xf>
    <xf numFmtId="0" fontId="19" fillId="0" borderId="18" xfId="0" applyFont="1" applyBorder="1" applyAlignment="1">
      <alignment horizontal="center" vertical="top" wrapText="1"/>
    </xf>
    <xf numFmtId="0" fontId="5" fillId="0" borderId="9" xfId="0" applyFont="1" applyBorder="1" applyAlignment="1">
      <alignment horizontal="center" vertical="top" wrapText="1"/>
    </xf>
    <xf numFmtId="0" fontId="5" fillId="0" borderId="10" xfId="0" applyFont="1" applyBorder="1" applyAlignment="1">
      <alignment horizontal="center" vertical="top" wrapText="1"/>
    </xf>
    <xf numFmtId="0" fontId="5" fillId="0" borderId="2" xfId="0" applyFont="1" applyBorder="1" applyAlignment="1">
      <alignment horizontal="center" vertical="top" wrapText="1"/>
    </xf>
    <xf numFmtId="0" fontId="8" fillId="2" borderId="9" xfId="0" applyFont="1" applyFill="1" applyBorder="1" applyAlignment="1">
      <alignment horizontal="center" vertical="top" wrapText="1"/>
    </xf>
    <xf numFmtId="0" fontId="8" fillId="2" borderId="10" xfId="0" applyFont="1" applyFill="1" applyBorder="1" applyAlignment="1">
      <alignment horizontal="center" vertical="top" wrapText="1"/>
    </xf>
    <xf numFmtId="0" fontId="8" fillId="2" borderId="2" xfId="0" applyFont="1" applyFill="1" applyBorder="1" applyAlignment="1">
      <alignment horizontal="center" vertical="top" wrapText="1"/>
    </xf>
    <xf numFmtId="0" fontId="1" fillId="2" borderId="23" xfId="0" applyFont="1" applyFill="1" applyBorder="1" applyAlignment="1">
      <alignment horizontal="center" vertical="top" wrapText="1"/>
    </xf>
    <xf numFmtId="0" fontId="9" fillId="2" borderId="23" xfId="0" applyFont="1" applyFill="1" applyBorder="1" applyAlignment="1">
      <alignment horizontal="center" vertical="top" wrapText="1"/>
    </xf>
    <xf numFmtId="0" fontId="1" fillId="0" borderId="23" xfId="0" applyFont="1" applyBorder="1" applyAlignment="1">
      <alignment horizontal="center" vertical="top" wrapText="1"/>
    </xf>
    <xf numFmtId="0" fontId="5" fillId="0" borderId="24" xfId="0" applyFont="1" applyBorder="1" applyAlignment="1">
      <alignment horizontal="center" vertical="top" wrapText="1"/>
    </xf>
    <xf numFmtId="0" fontId="19" fillId="0" borderId="22" xfId="0" applyFont="1" applyBorder="1" applyAlignment="1">
      <alignment horizontal="center" vertical="top" wrapText="1"/>
    </xf>
    <xf numFmtId="0" fontId="5" fillId="0" borderId="23" xfId="0" applyFont="1" applyBorder="1" applyAlignment="1">
      <alignment horizontal="center" vertical="top" wrapText="1"/>
    </xf>
    <xf numFmtId="0" fontId="8" fillId="2" borderId="23" xfId="0" applyFont="1" applyFill="1" applyBorder="1" applyAlignment="1">
      <alignment horizontal="center" vertical="top" wrapText="1"/>
    </xf>
    <xf numFmtId="0" fontId="5" fillId="0" borderId="8" xfId="0" applyFont="1" applyBorder="1" applyAlignment="1">
      <alignment horizontal="center" vertical="top" wrapText="1"/>
    </xf>
    <xf numFmtId="0" fontId="11" fillId="2" borderId="4"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4" xfId="0" applyFont="1" applyFill="1" applyBorder="1" applyAlignment="1">
      <alignment horizontal="center" vertical="center"/>
    </xf>
    <xf numFmtId="0" fontId="19" fillId="0" borderId="7" xfId="0" applyFont="1" applyBorder="1" applyAlignment="1">
      <alignment horizontal="center" vertical="top" wrapText="1"/>
    </xf>
    <xf numFmtId="0" fontId="2" fillId="2" borderId="0" xfId="0" applyFont="1" applyFill="1" applyAlignment="1">
      <alignment horizontal="left" wrapText="1"/>
    </xf>
    <xf numFmtId="0" fontId="7" fillId="2" borderId="0" xfId="0" applyFont="1" applyFill="1" applyAlignment="1">
      <alignment horizontal="center" vertical="center" wrapText="1"/>
    </xf>
    <xf numFmtId="0" fontId="4" fillId="0" borderId="0" xfId="0" applyFont="1" applyAlignment="1">
      <alignment horizontal="center"/>
    </xf>
    <xf numFmtId="0" fontId="12" fillId="2" borderId="6"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3"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 xfId="0" applyFont="1" applyBorder="1" applyAlignment="1">
      <alignment horizontal="center" vertical="center" wrapText="1"/>
    </xf>
    <xf numFmtId="0" fontId="3" fillId="0" borderId="0" xfId="0" applyFont="1" applyAlignment="1">
      <alignment horizontal="center"/>
    </xf>
    <xf numFmtId="0" fontId="11" fillId="2" borderId="5" xfId="0" applyFont="1" applyFill="1" applyBorder="1" applyAlignment="1">
      <alignment horizontal="center" vertical="center" wrapText="1"/>
    </xf>
    <xf numFmtId="0" fontId="11" fillId="2" borderId="2" xfId="0" applyFont="1" applyFill="1" applyBorder="1" applyAlignment="1">
      <alignment horizontal="center"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58"/>
  <sheetViews>
    <sheetView tabSelected="1" zoomScale="106" zoomScaleNormal="106" workbookViewId="0">
      <selection activeCell="G47" sqref="G47"/>
    </sheetView>
  </sheetViews>
  <sheetFormatPr defaultColWidth="9.109375" defaultRowHeight="13.2" x14ac:dyDescent="0.25"/>
  <cols>
    <col min="1" max="1" width="1.88671875" style="1" customWidth="1"/>
    <col min="2" max="2" width="33.88671875" style="1" customWidth="1"/>
    <col min="3" max="3" width="17.6640625" style="1" customWidth="1"/>
    <col min="4" max="5" width="13.88671875" style="4" customWidth="1"/>
    <col min="6" max="6" width="13.6640625" style="4" customWidth="1"/>
    <col min="7" max="8" width="18.44140625" style="4" customWidth="1"/>
    <col min="9" max="9" width="12.6640625" style="4" customWidth="1"/>
    <col min="10" max="10" width="12.88671875" style="4" customWidth="1"/>
    <col min="11" max="13" width="10.5546875" style="4" customWidth="1"/>
    <col min="14" max="14" width="15.88671875" style="4" customWidth="1"/>
    <col min="15" max="16" width="14" style="4" customWidth="1"/>
    <col min="17" max="17" width="10" style="4" customWidth="1"/>
    <col min="18" max="18" width="11.6640625" style="4" customWidth="1"/>
    <col min="19" max="20" width="11.33203125" style="4" customWidth="1"/>
    <col min="21" max="21" width="11.109375" style="4" customWidth="1"/>
    <col min="22" max="22" width="10.44140625" style="4" customWidth="1"/>
    <col min="23" max="23" width="19.33203125" style="4" customWidth="1"/>
    <col min="24" max="24" width="9.109375" style="4"/>
    <col min="25" max="16384" width="9.109375" style="1"/>
  </cols>
  <sheetData>
    <row r="1" spans="2:24" ht="39.75" customHeight="1" x14ac:dyDescent="0.25">
      <c r="I1" s="7"/>
      <c r="P1" s="4" t="s">
        <v>26</v>
      </c>
      <c r="U1" s="97"/>
      <c r="V1" s="97"/>
      <c r="W1" s="97"/>
    </row>
    <row r="3" spans="2:24" ht="15" customHeight="1" x14ac:dyDescent="0.25">
      <c r="B3" s="108" t="s">
        <v>22</v>
      </c>
      <c r="C3" s="108"/>
      <c r="D3" s="108"/>
      <c r="E3" s="108"/>
      <c r="F3" s="108"/>
      <c r="G3" s="108"/>
      <c r="H3" s="108"/>
      <c r="I3" s="108"/>
      <c r="J3" s="108"/>
      <c r="K3" s="108"/>
      <c r="L3" s="108"/>
      <c r="M3" s="108"/>
      <c r="N3" s="108"/>
      <c r="O3" s="108"/>
      <c r="P3" s="108"/>
      <c r="Q3" s="108"/>
      <c r="R3" s="108"/>
      <c r="S3" s="108"/>
      <c r="T3" s="108"/>
      <c r="U3" s="108"/>
      <c r="V3" s="108"/>
    </row>
    <row r="4" spans="2:24" ht="15" customHeight="1" x14ac:dyDescent="0.25">
      <c r="B4" s="108" t="s">
        <v>25</v>
      </c>
      <c r="C4" s="108"/>
      <c r="D4" s="108"/>
      <c r="E4" s="108"/>
      <c r="F4" s="108"/>
      <c r="G4" s="108"/>
      <c r="H4" s="108"/>
      <c r="I4" s="108"/>
      <c r="J4" s="108"/>
      <c r="K4" s="108"/>
      <c r="L4" s="108"/>
      <c r="M4" s="108"/>
      <c r="N4" s="108"/>
      <c r="O4" s="108"/>
      <c r="P4" s="108"/>
      <c r="Q4" s="108"/>
      <c r="R4" s="108"/>
      <c r="S4" s="108"/>
      <c r="T4" s="108"/>
      <c r="U4" s="108"/>
      <c r="V4" s="108"/>
    </row>
    <row r="5" spans="2:24" ht="15" customHeight="1" x14ac:dyDescent="0.3">
      <c r="B5" s="5"/>
      <c r="C5" s="5"/>
      <c r="D5" s="6"/>
      <c r="E5" s="6"/>
      <c r="F5" s="6"/>
      <c r="G5" s="6"/>
      <c r="H5" s="6"/>
      <c r="I5" s="6"/>
      <c r="J5" s="39" t="s">
        <v>51</v>
      </c>
      <c r="K5" s="16"/>
      <c r="L5" s="16"/>
      <c r="M5" s="16"/>
      <c r="N5" s="6"/>
      <c r="O5" s="6"/>
      <c r="P5" s="6"/>
      <c r="Q5" s="6"/>
      <c r="R5" s="6"/>
      <c r="S5" s="6"/>
      <c r="T5" s="6"/>
      <c r="U5" s="6"/>
      <c r="V5" s="6"/>
    </row>
    <row r="6" spans="2:24" ht="13.8" thickBot="1" x14ac:dyDescent="0.3"/>
    <row r="7" spans="2:24" ht="72.75" customHeight="1" x14ac:dyDescent="0.25">
      <c r="B7" s="104" t="s">
        <v>0</v>
      </c>
      <c r="C7" s="106" t="s">
        <v>1</v>
      </c>
      <c r="D7" s="93" t="s">
        <v>9</v>
      </c>
      <c r="E7" s="93" t="s">
        <v>10</v>
      </c>
      <c r="F7" s="93" t="s">
        <v>11</v>
      </c>
      <c r="G7" s="93" t="s">
        <v>2</v>
      </c>
      <c r="H7" s="93" t="s">
        <v>24</v>
      </c>
      <c r="I7" s="95" t="s">
        <v>3</v>
      </c>
      <c r="J7" s="95"/>
      <c r="K7" s="95"/>
      <c r="L7" s="95"/>
      <c r="M7" s="102" t="s">
        <v>15</v>
      </c>
      <c r="N7" s="93" t="s">
        <v>12</v>
      </c>
      <c r="O7" s="93" t="s">
        <v>16</v>
      </c>
      <c r="P7" s="93" t="s">
        <v>17</v>
      </c>
      <c r="Q7" s="93" t="s">
        <v>18</v>
      </c>
      <c r="R7" s="93"/>
      <c r="S7" s="93" t="s">
        <v>20</v>
      </c>
      <c r="T7" s="102" t="s">
        <v>21</v>
      </c>
      <c r="U7" s="109" t="s">
        <v>14</v>
      </c>
      <c r="V7" s="93" t="s">
        <v>13</v>
      </c>
      <c r="W7" s="100" t="s">
        <v>40</v>
      </c>
      <c r="X7" s="98"/>
    </row>
    <row r="8" spans="2:24" ht="146.25" customHeight="1" x14ac:dyDescent="0.25">
      <c r="B8" s="105"/>
      <c r="C8" s="107"/>
      <c r="D8" s="94"/>
      <c r="E8" s="94"/>
      <c r="F8" s="94"/>
      <c r="G8" s="94"/>
      <c r="H8" s="94"/>
      <c r="I8" s="9" t="s">
        <v>4</v>
      </c>
      <c r="J8" s="9" t="s">
        <v>5</v>
      </c>
      <c r="K8" s="9" t="s">
        <v>6</v>
      </c>
      <c r="L8" s="10" t="s">
        <v>7</v>
      </c>
      <c r="M8" s="103"/>
      <c r="N8" s="94"/>
      <c r="O8" s="94"/>
      <c r="P8" s="94"/>
      <c r="Q8" s="9" t="s">
        <v>49</v>
      </c>
      <c r="R8" s="9" t="s">
        <v>19</v>
      </c>
      <c r="S8" s="94"/>
      <c r="T8" s="103"/>
      <c r="U8" s="110"/>
      <c r="V8" s="94"/>
      <c r="W8" s="101"/>
      <c r="X8" s="98"/>
    </row>
    <row r="9" spans="2:24" x14ac:dyDescent="0.25">
      <c r="B9" s="11">
        <v>1</v>
      </c>
      <c r="C9" s="12">
        <v>2</v>
      </c>
      <c r="D9" s="13">
        <v>3</v>
      </c>
      <c r="E9" s="13">
        <v>4</v>
      </c>
      <c r="F9" s="13">
        <v>5</v>
      </c>
      <c r="G9" s="13">
        <v>6</v>
      </c>
      <c r="H9" s="13">
        <v>7</v>
      </c>
      <c r="I9" s="13">
        <v>8</v>
      </c>
      <c r="J9" s="17">
        <v>9</v>
      </c>
      <c r="K9" s="17">
        <v>10</v>
      </c>
      <c r="L9" s="17">
        <v>11</v>
      </c>
      <c r="M9" s="14">
        <v>12</v>
      </c>
      <c r="N9" s="13">
        <v>13</v>
      </c>
      <c r="O9" s="13">
        <v>14</v>
      </c>
      <c r="P9" s="13">
        <v>15</v>
      </c>
      <c r="Q9" s="13">
        <v>16</v>
      </c>
      <c r="R9" s="13">
        <v>17</v>
      </c>
      <c r="S9" s="13">
        <v>18</v>
      </c>
      <c r="T9" s="13">
        <v>19</v>
      </c>
      <c r="U9" s="13">
        <v>20</v>
      </c>
      <c r="V9" s="15">
        <v>21</v>
      </c>
      <c r="W9" s="15">
        <v>22</v>
      </c>
    </row>
    <row r="10" spans="2:24" ht="162" customHeight="1" x14ac:dyDescent="0.25">
      <c r="B10" s="96" t="s">
        <v>52</v>
      </c>
      <c r="C10" s="79" t="s">
        <v>31</v>
      </c>
      <c r="D10" s="67" t="s">
        <v>23</v>
      </c>
      <c r="E10" s="67" t="s">
        <v>58</v>
      </c>
      <c r="F10" s="67" t="s">
        <v>59</v>
      </c>
      <c r="G10" s="67" t="s">
        <v>61</v>
      </c>
      <c r="H10" s="56" t="s">
        <v>33</v>
      </c>
      <c r="I10" s="35" t="s">
        <v>63</v>
      </c>
      <c r="J10" s="18" t="s">
        <v>64</v>
      </c>
      <c r="K10" s="18" t="s">
        <v>65</v>
      </c>
      <c r="L10" s="18">
        <v>40</v>
      </c>
      <c r="M10" s="82" t="s">
        <v>69</v>
      </c>
      <c r="N10" s="64" t="s">
        <v>97</v>
      </c>
      <c r="O10" s="59">
        <f>Q10+R10</f>
        <v>95268.53</v>
      </c>
      <c r="P10" s="56" t="s">
        <v>83</v>
      </c>
      <c r="Q10" s="56">
        <v>80978.25</v>
      </c>
      <c r="R10" s="59">
        <v>14290.28</v>
      </c>
      <c r="S10" s="64">
        <v>31655.040000000001</v>
      </c>
      <c r="T10" s="67" t="s">
        <v>75</v>
      </c>
      <c r="U10" s="70" t="s">
        <v>38</v>
      </c>
      <c r="V10" s="70" t="s">
        <v>39</v>
      </c>
      <c r="W10" s="92" t="s">
        <v>98</v>
      </c>
    </row>
    <row r="11" spans="2:24" ht="129.75" customHeight="1" x14ac:dyDescent="0.25">
      <c r="B11" s="96"/>
      <c r="C11" s="80"/>
      <c r="D11" s="68"/>
      <c r="E11" s="68"/>
      <c r="F11" s="68"/>
      <c r="G11" s="68"/>
      <c r="H11" s="57"/>
      <c r="I11" s="35" t="s">
        <v>66</v>
      </c>
      <c r="J11" s="18" t="s">
        <v>67</v>
      </c>
      <c r="K11" s="18" t="s">
        <v>37</v>
      </c>
      <c r="L11" s="35">
        <v>5</v>
      </c>
      <c r="M11" s="83"/>
      <c r="N11" s="65"/>
      <c r="O11" s="60"/>
      <c r="P11" s="57"/>
      <c r="Q11" s="57"/>
      <c r="R11" s="60"/>
      <c r="S11" s="65"/>
      <c r="T11" s="68"/>
      <c r="U11" s="71"/>
      <c r="V11" s="71"/>
      <c r="W11" s="92"/>
    </row>
    <row r="12" spans="2:24" ht="53.25" customHeight="1" x14ac:dyDescent="0.25">
      <c r="B12" s="96"/>
      <c r="C12" s="81"/>
      <c r="D12" s="69"/>
      <c r="E12" s="69"/>
      <c r="F12" s="69"/>
      <c r="G12" s="69"/>
      <c r="H12" s="58"/>
      <c r="I12" s="18" t="s">
        <v>35</v>
      </c>
      <c r="J12" s="18" t="s">
        <v>68</v>
      </c>
      <c r="K12" s="18" t="s">
        <v>37</v>
      </c>
      <c r="L12" s="35">
        <v>111</v>
      </c>
      <c r="M12" s="84"/>
      <c r="N12" s="66"/>
      <c r="O12" s="61"/>
      <c r="P12" s="58"/>
      <c r="Q12" s="58"/>
      <c r="R12" s="61"/>
      <c r="S12" s="66"/>
      <c r="T12" s="69"/>
      <c r="U12" s="72"/>
      <c r="V12" s="72"/>
      <c r="W12" s="92"/>
    </row>
    <row r="13" spans="2:24" ht="162" customHeight="1" x14ac:dyDescent="0.25">
      <c r="B13" s="76" t="s">
        <v>53</v>
      </c>
      <c r="C13" s="79" t="s">
        <v>30</v>
      </c>
      <c r="D13" s="67" t="s">
        <v>23</v>
      </c>
      <c r="E13" s="67" t="s">
        <v>58</v>
      </c>
      <c r="F13" s="67" t="s">
        <v>59</v>
      </c>
      <c r="G13" s="67" t="s">
        <v>61</v>
      </c>
      <c r="H13" s="56" t="s">
        <v>32</v>
      </c>
      <c r="I13" s="35" t="s">
        <v>63</v>
      </c>
      <c r="J13" s="18" t="s">
        <v>64</v>
      </c>
      <c r="K13" s="18" t="s">
        <v>65</v>
      </c>
      <c r="L13" s="18">
        <v>40</v>
      </c>
      <c r="M13" s="82" t="s">
        <v>69</v>
      </c>
      <c r="N13" s="64" t="s">
        <v>97</v>
      </c>
      <c r="O13" s="56">
        <f>Q13+R13</f>
        <v>43025.22</v>
      </c>
      <c r="P13" s="56" t="s">
        <v>83</v>
      </c>
      <c r="Q13" s="56">
        <v>36571.440000000002</v>
      </c>
      <c r="R13" s="56">
        <v>6453.78</v>
      </c>
      <c r="S13" s="64">
        <v>14296.34</v>
      </c>
      <c r="T13" s="67" t="s">
        <v>75</v>
      </c>
      <c r="U13" s="70" t="s">
        <v>101</v>
      </c>
      <c r="V13" s="70" t="s">
        <v>102</v>
      </c>
      <c r="W13" s="73" t="s">
        <v>98</v>
      </c>
    </row>
    <row r="14" spans="2:24" ht="122.4" customHeight="1" x14ac:dyDescent="0.25">
      <c r="B14" s="77"/>
      <c r="C14" s="80"/>
      <c r="D14" s="68"/>
      <c r="E14" s="68"/>
      <c r="F14" s="68"/>
      <c r="G14" s="68"/>
      <c r="H14" s="57"/>
      <c r="I14" s="35" t="s">
        <v>66</v>
      </c>
      <c r="J14" s="18" t="s">
        <v>67</v>
      </c>
      <c r="K14" s="36" t="s">
        <v>37</v>
      </c>
      <c r="L14" s="36">
        <v>4</v>
      </c>
      <c r="M14" s="83"/>
      <c r="N14" s="65"/>
      <c r="O14" s="57"/>
      <c r="P14" s="57"/>
      <c r="Q14" s="57"/>
      <c r="R14" s="57"/>
      <c r="S14" s="65"/>
      <c r="T14" s="68"/>
      <c r="U14" s="71"/>
      <c r="V14" s="71"/>
      <c r="W14" s="74"/>
    </row>
    <row r="15" spans="2:24" ht="51.75" customHeight="1" x14ac:dyDescent="0.25">
      <c r="B15" s="78"/>
      <c r="C15" s="81"/>
      <c r="D15" s="69"/>
      <c r="E15" s="69"/>
      <c r="F15" s="69"/>
      <c r="G15" s="69"/>
      <c r="H15" s="58"/>
      <c r="I15" s="35" t="s">
        <v>35</v>
      </c>
      <c r="J15" s="35" t="s">
        <v>36</v>
      </c>
      <c r="K15" s="35" t="s">
        <v>37</v>
      </c>
      <c r="L15" s="35">
        <v>50</v>
      </c>
      <c r="M15" s="84"/>
      <c r="N15" s="66"/>
      <c r="O15" s="58"/>
      <c r="P15" s="58"/>
      <c r="Q15" s="58"/>
      <c r="R15" s="58"/>
      <c r="S15" s="66"/>
      <c r="T15" s="69"/>
      <c r="U15" s="72"/>
      <c r="V15" s="72"/>
      <c r="W15" s="75"/>
    </row>
    <row r="16" spans="2:24" ht="160.5" customHeight="1" x14ac:dyDescent="0.25">
      <c r="B16" s="76" t="s">
        <v>54</v>
      </c>
      <c r="C16" s="79" t="s">
        <v>31</v>
      </c>
      <c r="D16" s="67" t="s">
        <v>23</v>
      </c>
      <c r="E16" s="67" t="s">
        <v>58</v>
      </c>
      <c r="F16" s="67" t="s">
        <v>59</v>
      </c>
      <c r="G16" s="67" t="s">
        <v>61</v>
      </c>
      <c r="H16" s="56" t="s">
        <v>33</v>
      </c>
      <c r="I16" s="35" t="s">
        <v>63</v>
      </c>
      <c r="J16" s="18" t="s">
        <v>64</v>
      </c>
      <c r="K16" s="18" t="s">
        <v>65</v>
      </c>
      <c r="L16" s="18">
        <v>40</v>
      </c>
      <c r="M16" s="82" t="s">
        <v>69</v>
      </c>
      <c r="N16" s="64" t="s">
        <v>97</v>
      </c>
      <c r="O16" s="59">
        <f>Q16+R16</f>
        <v>57158.049999999996</v>
      </c>
      <c r="P16" s="56" t="s">
        <v>83</v>
      </c>
      <c r="Q16" s="56">
        <f>32389.03+16195.31</f>
        <v>48584.34</v>
      </c>
      <c r="R16" s="59">
        <f>5715.71+2858</f>
        <v>8573.7099999999991</v>
      </c>
      <c r="S16" s="64">
        <v>12662.01</v>
      </c>
      <c r="T16" s="67" t="s">
        <v>75</v>
      </c>
      <c r="U16" s="70" t="s">
        <v>101</v>
      </c>
      <c r="V16" s="70" t="s">
        <v>102</v>
      </c>
      <c r="W16" s="73" t="s">
        <v>98</v>
      </c>
    </row>
    <row r="17" spans="1:24" ht="127.5" customHeight="1" x14ac:dyDescent="0.25">
      <c r="B17" s="77"/>
      <c r="C17" s="80"/>
      <c r="D17" s="68"/>
      <c r="E17" s="68"/>
      <c r="F17" s="68"/>
      <c r="G17" s="68"/>
      <c r="H17" s="57"/>
      <c r="I17" s="35" t="s">
        <v>66</v>
      </c>
      <c r="J17" s="18" t="s">
        <v>67</v>
      </c>
      <c r="K17" s="35" t="s">
        <v>37</v>
      </c>
      <c r="L17" s="35">
        <v>3</v>
      </c>
      <c r="M17" s="83"/>
      <c r="N17" s="65"/>
      <c r="O17" s="60"/>
      <c r="P17" s="57"/>
      <c r="Q17" s="57"/>
      <c r="R17" s="60"/>
      <c r="S17" s="65"/>
      <c r="T17" s="68"/>
      <c r="U17" s="71"/>
      <c r="V17" s="71"/>
      <c r="W17" s="74"/>
    </row>
    <row r="18" spans="1:24" ht="52.5" customHeight="1" x14ac:dyDescent="0.25">
      <c r="B18" s="78"/>
      <c r="C18" s="81"/>
      <c r="D18" s="69"/>
      <c r="E18" s="69"/>
      <c r="F18" s="69"/>
      <c r="G18" s="69"/>
      <c r="H18" s="58"/>
      <c r="I18" s="35" t="s">
        <v>35</v>
      </c>
      <c r="J18" s="35" t="s">
        <v>36</v>
      </c>
      <c r="K18" s="35" t="s">
        <v>37</v>
      </c>
      <c r="L18" s="35">
        <v>66</v>
      </c>
      <c r="M18" s="84"/>
      <c r="N18" s="66"/>
      <c r="O18" s="61"/>
      <c r="P18" s="58"/>
      <c r="Q18" s="58"/>
      <c r="R18" s="61"/>
      <c r="S18" s="66"/>
      <c r="T18" s="69"/>
      <c r="U18" s="72"/>
      <c r="V18" s="72"/>
      <c r="W18" s="75"/>
    </row>
    <row r="19" spans="1:24" ht="158.25" customHeight="1" x14ac:dyDescent="0.25">
      <c r="B19" s="76" t="s">
        <v>55</v>
      </c>
      <c r="C19" s="79" t="s">
        <v>29</v>
      </c>
      <c r="D19" s="67" t="s">
        <v>23</v>
      </c>
      <c r="E19" s="67" t="s">
        <v>58</v>
      </c>
      <c r="F19" s="67" t="s">
        <v>59</v>
      </c>
      <c r="G19" s="67" t="s">
        <v>61</v>
      </c>
      <c r="H19" s="56" t="s">
        <v>27</v>
      </c>
      <c r="I19" s="35" t="s">
        <v>63</v>
      </c>
      <c r="J19" s="18" t="s">
        <v>64</v>
      </c>
      <c r="K19" s="18" t="s">
        <v>65</v>
      </c>
      <c r="L19" s="18">
        <v>40</v>
      </c>
      <c r="M19" s="82" t="s">
        <v>69</v>
      </c>
      <c r="N19" s="64" t="s">
        <v>97</v>
      </c>
      <c r="O19" s="56">
        <f>Q19+R19</f>
        <v>26163.43</v>
      </c>
      <c r="P19" s="56" t="s">
        <v>83</v>
      </c>
      <c r="Q19" s="56">
        <v>22238.91</v>
      </c>
      <c r="R19" s="56">
        <v>3924.52</v>
      </c>
      <c r="S19" s="64">
        <v>8693.5400000000009</v>
      </c>
      <c r="T19" s="67" t="s">
        <v>75</v>
      </c>
      <c r="U19" s="70" t="s">
        <v>101</v>
      </c>
      <c r="V19" s="70" t="s">
        <v>102</v>
      </c>
      <c r="W19" s="73" t="s">
        <v>98</v>
      </c>
    </row>
    <row r="20" spans="1:24" ht="122.25" customHeight="1" x14ac:dyDescent="0.25">
      <c r="B20" s="77"/>
      <c r="C20" s="80"/>
      <c r="D20" s="68"/>
      <c r="E20" s="68"/>
      <c r="F20" s="68"/>
      <c r="G20" s="68"/>
      <c r="H20" s="57"/>
      <c r="I20" s="35" t="s">
        <v>66</v>
      </c>
      <c r="J20" s="35" t="s">
        <v>43</v>
      </c>
      <c r="K20" s="35" t="s">
        <v>37</v>
      </c>
      <c r="L20" s="35">
        <v>4</v>
      </c>
      <c r="M20" s="83"/>
      <c r="N20" s="65"/>
      <c r="O20" s="57"/>
      <c r="P20" s="57"/>
      <c r="Q20" s="57"/>
      <c r="R20" s="57"/>
      <c r="S20" s="65"/>
      <c r="T20" s="68"/>
      <c r="U20" s="71"/>
      <c r="V20" s="71"/>
      <c r="W20" s="74"/>
    </row>
    <row r="21" spans="1:24" ht="51" customHeight="1" x14ac:dyDescent="0.25">
      <c r="B21" s="78"/>
      <c r="C21" s="81"/>
      <c r="D21" s="69"/>
      <c r="E21" s="69"/>
      <c r="F21" s="69"/>
      <c r="G21" s="69"/>
      <c r="H21" s="58"/>
      <c r="I21" s="18" t="s">
        <v>35</v>
      </c>
      <c r="J21" s="18" t="s">
        <v>36</v>
      </c>
      <c r="K21" s="18" t="s">
        <v>37</v>
      </c>
      <c r="L21" s="18">
        <v>4</v>
      </c>
      <c r="M21" s="84"/>
      <c r="N21" s="66"/>
      <c r="O21" s="58"/>
      <c r="P21" s="58"/>
      <c r="Q21" s="58"/>
      <c r="R21" s="58"/>
      <c r="S21" s="66"/>
      <c r="T21" s="69"/>
      <c r="U21" s="72"/>
      <c r="V21" s="72"/>
      <c r="W21" s="75"/>
    </row>
    <row r="22" spans="1:24" ht="63" customHeight="1" x14ac:dyDescent="0.25">
      <c r="B22" s="76" t="s">
        <v>56</v>
      </c>
      <c r="C22" s="79" t="s">
        <v>28</v>
      </c>
      <c r="D22" s="67" t="s">
        <v>23</v>
      </c>
      <c r="E22" s="67" t="s">
        <v>58</v>
      </c>
      <c r="F22" s="67" t="s">
        <v>60</v>
      </c>
      <c r="G22" s="67" t="s">
        <v>62</v>
      </c>
      <c r="H22" s="56" t="s">
        <v>34</v>
      </c>
      <c r="I22" s="37" t="s">
        <v>70</v>
      </c>
      <c r="J22" s="37" t="s">
        <v>71</v>
      </c>
      <c r="K22" s="37" t="s">
        <v>72</v>
      </c>
      <c r="L22" s="37">
        <v>2</v>
      </c>
      <c r="M22" s="82" t="s">
        <v>69</v>
      </c>
      <c r="N22" s="64" t="s">
        <v>50</v>
      </c>
      <c r="O22" s="56">
        <f>Q22+R22</f>
        <v>106465.01</v>
      </c>
      <c r="P22" s="59" t="s">
        <v>83</v>
      </c>
      <c r="Q22" s="56">
        <v>90495.25</v>
      </c>
      <c r="R22" s="56">
        <v>15969.76</v>
      </c>
      <c r="S22" s="64">
        <v>35376.019999999997</v>
      </c>
      <c r="T22" s="67" t="s">
        <v>76</v>
      </c>
      <c r="U22" s="70" t="s">
        <v>100</v>
      </c>
      <c r="V22" s="70" t="s">
        <v>99</v>
      </c>
      <c r="W22" s="73" t="s">
        <v>98</v>
      </c>
    </row>
    <row r="23" spans="1:24" ht="120" customHeight="1" x14ac:dyDescent="0.25">
      <c r="B23" s="77"/>
      <c r="C23" s="80"/>
      <c r="D23" s="68"/>
      <c r="E23" s="68"/>
      <c r="F23" s="68"/>
      <c r="G23" s="68"/>
      <c r="H23" s="57"/>
      <c r="I23" s="35" t="s">
        <v>73</v>
      </c>
      <c r="J23" s="35" t="s">
        <v>44</v>
      </c>
      <c r="K23" s="35" t="s">
        <v>37</v>
      </c>
      <c r="L23" s="35">
        <v>2</v>
      </c>
      <c r="M23" s="83"/>
      <c r="N23" s="65"/>
      <c r="O23" s="57"/>
      <c r="P23" s="60"/>
      <c r="Q23" s="57"/>
      <c r="R23" s="57"/>
      <c r="S23" s="65"/>
      <c r="T23" s="68"/>
      <c r="U23" s="71"/>
      <c r="V23" s="71"/>
      <c r="W23" s="74"/>
    </row>
    <row r="24" spans="1:24" ht="87" customHeight="1" x14ac:dyDescent="0.25">
      <c r="B24" s="77"/>
      <c r="C24" s="80"/>
      <c r="D24" s="68"/>
      <c r="E24" s="68"/>
      <c r="F24" s="68"/>
      <c r="G24" s="68"/>
      <c r="H24" s="57"/>
      <c r="I24" s="35" t="s">
        <v>74</v>
      </c>
      <c r="J24" s="35" t="s">
        <v>45</v>
      </c>
      <c r="K24" s="35" t="s">
        <v>48</v>
      </c>
      <c r="L24" s="35">
        <v>2</v>
      </c>
      <c r="M24" s="83"/>
      <c r="N24" s="65"/>
      <c r="O24" s="57"/>
      <c r="P24" s="60"/>
      <c r="Q24" s="57"/>
      <c r="R24" s="57"/>
      <c r="S24" s="65"/>
      <c r="T24" s="68"/>
      <c r="U24" s="71"/>
      <c r="V24" s="71"/>
      <c r="W24" s="74"/>
    </row>
    <row r="25" spans="1:24" ht="46.5" customHeight="1" x14ac:dyDescent="0.25">
      <c r="B25" s="78"/>
      <c r="C25" s="81"/>
      <c r="D25" s="69"/>
      <c r="E25" s="69"/>
      <c r="F25" s="69"/>
      <c r="G25" s="69"/>
      <c r="H25" s="58"/>
      <c r="I25" s="8" t="s">
        <v>46</v>
      </c>
      <c r="J25" s="8" t="s">
        <v>47</v>
      </c>
      <c r="K25" s="8" t="s">
        <v>48</v>
      </c>
      <c r="L25" s="35">
        <v>2</v>
      </c>
      <c r="M25" s="84"/>
      <c r="N25" s="66"/>
      <c r="O25" s="58"/>
      <c r="P25" s="61"/>
      <c r="Q25" s="58"/>
      <c r="R25" s="58"/>
      <c r="S25" s="66"/>
      <c r="T25" s="69"/>
      <c r="U25" s="72"/>
      <c r="V25" s="72"/>
      <c r="W25" s="75"/>
    </row>
    <row r="26" spans="1:24" ht="159" customHeight="1" x14ac:dyDescent="0.25">
      <c r="B26" s="76" t="s">
        <v>57</v>
      </c>
      <c r="C26" s="79" t="s">
        <v>31</v>
      </c>
      <c r="D26" s="67" t="s">
        <v>23</v>
      </c>
      <c r="E26" s="67" t="s">
        <v>58</v>
      </c>
      <c r="F26" s="67" t="s">
        <v>59</v>
      </c>
      <c r="G26" s="67" t="s">
        <v>61</v>
      </c>
      <c r="H26" s="56" t="s">
        <v>33</v>
      </c>
      <c r="I26" s="35" t="s">
        <v>63</v>
      </c>
      <c r="J26" s="18" t="s">
        <v>64</v>
      </c>
      <c r="K26" s="18" t="s">
        <v>65</v>
      </c>
      <c r="L26" s="18">
        <v>40</v>
      </c>
      <c r="M26" s="82" t="s">
        <v>69</v>
      </c>
      <c r="N26" s="64" t="s">
        <v>97</v>
      </c>
      <c r="O26" s="59">
        <f>Q26+R26</f>
        <v>114319.92</v>
      </c>
      <c r="P26" s="56" t="s">
        <v>83</v>
      </c>
      <c r="Q26" s="56">
        <v>97171.94</v>
      </c>
      <c r="R26" s="56">
        <v>17147.98</v>
      </c>
      <c r="S26" s="64">
        <v>44317.05</v>
      </c>
      <c r="T26" s="67" t="s">
        <v>75</v>
      </c>
      <c r="U26" s="70" t="s">
        <v>41</v>
      </c>
      <c r="V26" s="70" t="s">
        <v>42</v>
      </c>
      <c r="W26" s="73" t="s">
        <v>98</v>
      </c>
    </row>
    <row r="27" spans="1:24" ht="123.75" customHeight="1" x14ac:dyDescent="0.25">
      <c r="B27" s="77"/>
      <c r="C27" s="80"/>
      <c r="D27" s="68"/>
      <c r="E27" s="68"/>
      <c r="F27" s="68"/>
      <c r="G27" s="68"/>
      <c r="H27" s="57"/>
      <c r="I27" s="35" t="s">
        <v>66</v>
      </c>
      <c r="J27" s="18" t="s">
        <v>67</v>
      </c>
      <c r="K27" s="35" t="s">
        <v>37</v>
      </c>
      <c r="L27" s="35">
        <v>6</v>
      </c>
      <c r="M27" s="83"/>
      <c r="N27" s="65"/>
      <c r="O27" s="60"/>
      <c r="P27" s="57"/>
      <c r="Q27" s="57"/>
      <c r="R27" s="57"/>
      <c r="S27" s="65"/>
      <c r="T27" s="68"/>
      <c r="U27" s="71"/>
      <c r="V27" s="71"/>
      <c r="W27" s="74"/>
    </row>
    <row r="28" spans="1:24" ht="48.75" customHeight="1" thickBot="1" x14ac:dyDescent="0.3">
      <c r="B28" s="89"/>
      <c r="C28" s="90"/>
      <c r="D28" s="86"/>
      <c r="E28" s="86"/>
      <c r="F28" s="86"/>
      <c r="G28" s="86"/>
      <c r="H28" s="63"/>
      <c r="I28" s="38" t="s">
        <v>35</v>
      </c>
      <c r="J28" s="38" t="s">
        <v>36</v>
      </c>
      <c r="K28" s="38" t="s">
        <v>37</v>
      </c>
      <c r="L28" s="38">
        <v>133</v>
      </c>
      <c r="M28" s="91"/>
      <c r="N28" s="85"/>
      <c r="O28" s="62"/>
      <c r="P28" s="63"/>
      <c r="Q28" s="63"/>
      <c r="R28" s="63"/>
      <c r="S28" s="85"/>
      <c r="T28" s="86"/>
      <c r="U28" s="87"/>
      <c r="V28" s="87"/>
      <c r="W28" s="88"/>
    </row>
    <row r="29" spans="1:24" s="2" customFormat="1" x14ac:dyDescent="0.25">
      <c r="A29" s="3"/>
      <c r="B29" s="3"/>
      <c r="C29" s="3"/>
      <c r="D29" s="3"/>
      <c r="E29" s="3"/>
      <c r="F29" s="3"/>
      <c r="G29" s="3"/>
      <c r="H29" s="3"/>
      <c r="I29" s="3"/>
      <c r="J29" s="3"/>
      <c r="K29" s="3"/>
      <c r="L29" s="3"/>
      <c r="M29" s="3"/>
      <c r="N29" s="3"/>
      <c r="O29" s="21">
        <f>SUM(O10:O28)</f>
        <v>442400.16</v>
      </c>
      <c r="P29" s="21"/>
      <c r="Q29" s="21">
        <f>SUM(Q10:Q28)</f>
        <v>376040.13</v>
      </c>
      <c r="R29" s="21">
        <f>SUM(R10:R28)</f>
        <v>66360.03</v>
      </c>
      <c r="S29" s="21">
        <f>SUM(S10:S28)</f>
        <v>147000</v>
      </c>
      <c r="T29" s="3"/>
      <c r="U29" s="3"/>
      <c r="V29" s="3"/>
      <c r="W29" s="3"/>
      <c r="X29" s="3"/>
    </row>
    <row r="31" spans="1:24" x14ac:dyDescent="0.25">
      <c r="B31" s="2" t="s">
        <v>77</v>
      </c>
      <c r="C31" s="19"/>
      <c r="D31" s="20"/>
      <c r="E31" s="20"/>
      <c r="F31" s="20"/>
      <c r="G31" s="20"/>
      <c r="H31" s="20"/>
    </row>
    <row r="32" spans="1:24" x14ac:dyDescent="0.25">
      <c r="B32" s="2" t="s">
        <v>78</v>
      </c>
      <c r="C32" s="19"/>
      <c r="D32" s="20"/>
      <c r="E32" s="20"/>
      <c r="F32" s="20"/>
      <c r="G32" s="20"/>
      <c r="H32" s="20"/>
    </row>
    <row r="33" spans="2:23" x14ac:dyDescent="0.25">
      <c r="B33" s="99" t="s">
        <v>8</v>
      </c>
      <c r="C33" s="99"/>
      <c r="D33" s="99"/>
      <c r="E33" s="99"/>
      <c r="F33" s="99"/>
      <c r="G33" s="99"/>
      <c r="H33" s="99"/>
      <c r="I33" s="99"/>
      <c r="J33" s="99"/>
      <c r="K33" s="99"/>
      <c r="L33" s="99"/>
      <c r="M33" s="99"/>
      <c r="N33" s="99"/>
      <c r="O33" s="99"/>
      <c r="P33" s="99"/>
      <c r="Q33" s="99"/>
      <c r="R33" s="99"/>
      <c r="S33" s="99"/>
      <c r="T33" s="99"/>
      <c r="U33" s="99"/>
      <c r="V33" s="99"/>
      <c r="W33" s="99"/>
    </row>
    <row r="37" spans="2:23" x14ac:dyDescent="0.25">
      <c r="N37" s="4" t="s">
        <v>79</v>
      </c>
      <c r="O37" s="22">
        <f>O10+O16+O26</f>
        <v>266746.5</v>
      </c>
      <c r="Q37" s="4">
        <f>Q10+Q16+Q26</f>
        <v>226734.53</v>
      </c>
      <c r="R37" s="22">
        <f>R10+R16+R26</f>
        <v>40011.97</v>
      </c>
      <c r="S37" s="22">
        <f>S10+S16+S26</f>
        <v>88634.1</v>
      </c>
    </row>
    <row r="38" spans="2:23" x14ac:dyDescent="0.25">
      <c r="D38" s="40"/>
      <c r="N38" s="4" t="s">
        <v>80</v>
      </c>
      <c r="O38" s="4">
        <f>O13</f>
        <v>43025.22</v>
      </c>
      <c r="Q38" s="4">
        <f>Q13</f>
        <v>36571.440000000002</v>
      </c>
      <c r="R38" s="4">
        <f>R13</f>
        <v>6453.78</v>
      </c>
      <c r="S38" s="4">
        <f>S13</f>
        <v>14296.34</v>
      </c>
    </row>
    <row r="39" spans="2:23" x14ac:dyDescent="0.25">
      <c r="N39" s="4" t="s">
        <v>81</v>
      </c>
      <c r="O39" s="4">
        <f>O19</f>
        <v>26163.43</v>
      </c>
      <c r="Q39" s="4">
        <f>Q19</f>
        <v>22238.91</v>
      </c>
      <c r="R39" s="4">
        <f>R19</f>
        <v>3924.52</v>
      </c>
      <c r="S39" s="4">
        <f>S19</f>
        <v>8693.5400000000009</v>
      </c>
    </row>
    <row r="40" spans="2:23" x14ac:dyDescent="0.25">
      <c r="N40" s="4" t="s">
        <v>82</v>
      </c>
      <c r="O40" s="4">
        <f>O22</f>
        <v>106465.01</v>
      </c>
      <c r="Q40" s="4">
        <f>Q22</f>
        <v>90495.25</v>
      </c>
      <c r="R40" s="4">
        <f>R22</f>
        <v>15969.76</v>
      </c>
      <c r="S40" s="4">
        <f>S22</f>
        <v>35376.019999999997</v>
      </c>
    </row>
    <row r="42" spans="2:23" x14ac:dyDescent="0.25">
      <c r="O42" s="22">
        <f>O37+O38+O39+O40</f>
        <v>442400.16</v>
      </c>
      <c r="P42" s="22"/>
      <c r="Q42" s="22">
        <f>Q37+Q38+Q39+Q40</f>
        <v>376040.12999999995</v>
      </c>
      <c r="R42" s="22">
        <f>R37+R38+R39+R40</f>
        <v>66360.03</v>
      </c>
      <c r="S42" s="22">
        <f>S37+S38+S39+S40</f>
        <v>147000</v>
      </c>
    </row>
    <row r="44" spans="2:23" ht="45.75" customHeight="1" x14ac:dyDescent="0.25">
      <c r="D44" s="43" t="s">
        <v>84</v>
      </c>
      <c r="E44" s="44"/>
      <c r="F44" s="1"/>
      <c r="G44" s="1"/>
      <c r="H44" s="1"/>
      <c r="I44" s="1"/>
      <c r="J44" s="1"/>
      <c r="K44" s="1"/>
      <c r="L44" s="1"/>
      <c r="M44" s="1"/>
    </row>
    <row r="45" spans="2:23" x14ac:dyDescent="0.25">
      <c r="D45" s="23">
        <v>45689</v>
      </c>
      <c r="E45" s="24">
        <f>O10</f>
        <v>95268.53</v>
      </c>
      <c r="F45" s="1"/>
      <c r="G45" s="1"/>
      <c r="H45" s="1"/>
      <c r="I45" s="1"/>
      <c r="J45" s="1"/>
      <c r="K45" s="1"/>
      <c r="L45" s="1"/>
      <c r="M45" s="1"/>
    </row>
    <row r="46" spans="2:23" x14ac:dyDescent="0.25">
      <c r="D46" s="23">
        <v>45778</v>
      </c>
      <c r="E46" s="24">
        <f>+O13+O16+O19</f>
        <v>126346.69999999998</v>
      </c>
      <c r="F46" s="1"/>
      <c r="G46" s="1"/>
      <c r="H46" s="1"/>
      <c r="I46" s="1"/>
      <c r="J46" s="1"/>
      <c r="K46" s="1"/>
      <c r="L46" s="1"/>
      <c r="M46" s="1"/>
    </row>
    <row r="47" spans="2:23" x14ac:dyDescent="0.25">
      <c r="D47" s="23">
        <v>45870</v>
      </c>
      <c r="E47" s="24">
        <f>O22</f>
        <v>106465.01</v>
      </c>
      <c r="F47" s="1"/>
      <c r="G47" s="1"/>
      <c r="H47" s="1"/>
      <c r="I47" s="1"/>
      <c r="J47" s="1"/>
      <c r="K47" s="1"/>
      <c r="L47" s="1"/>
      <c r="M47" s="1"/>
    </row>
    <row r="48" spans="2:23" x14ac:dyDescent="0.25">
      <c r="D48" s="23">
        <v>46054</v>
      </c>
      <c r="E48" s="24">
        <f>O26</f>
        <v>114319.92</v>
      </c>
      <c r="F48" s="1"/>
      <c r="G48" s="1"/>
      <c r="H48" s="1"/>
      <c r="I48" s="1"/>
      <c r="J48" s="1"/>
      <c r="K48" s="1"/>
      <c r="L48" s="1"/>
      <c r="M48" s="1"/>
    </row>
    <row r="49" spans="4:13" x14ac:dyDescent="0.25">
      <c r="D49" s="25" t="s">
        <v>85</v>
      </c>
      <c r="E49" s="26">
        <f>SUM(E45:E48)</f>
        <v>442400.16</v>
      </c>
      <c r="F49" s="1"/>
      <c r="G49" s="1"/>
      <c r="H49" s="1"/>
      <c r="I49" s="1"/>
      <c r="J49" s="1"/>
      <c r="K49" s="1"/>
      <c r="L49" s="1"/>
      <c r="M49" s="1"/>
    </row>
    <row r="50" spans="4:13" x14ac:dyDescent="0.25">
      <c r="F50" s="1"/>
      <c r="G50" s="1"/>
      <c r="H50" s="1"/>
      <c r="I50" s="1"/>
      <c r="J50" s="1"/>
      <c r="K50" s="1"/>
      <c r="L50" s="1"/>
      <c r="M50" s="1"/>
    </row>
    <row r="51" spans="4:13" ht="16.2" x14ac:dyDescent="0.35">
      <c r="D51" s="27" t="s">
        <v>86</v>
      </c>
      <c r="F51" s="1"/>
      <c r="G51" s="1"/>
      <c r="H51" s="1"/>
      <c r="I51" s="1"/>
      <c r="J51" s="1"/>
      <c r="K51" s="1"/>
      <c r="L51" s="1"/>
      <c r="M51" s="1"/>
    </row>
    <row r="52" spans="4:13" ht="13.8" x14ac:dyDescent="0.25">
      <c r="D52" s="45"/>
      <c r="E52" s="48" t="s">
        <v>87</v>
      </c>
      <c r="F52" s="49"/>
      <c r="G52" s="49"/>
      <c r="H52" s="49"/>
      <c r="I52" s="49"/>
      <c r="J52" s="49"/>
      <c r="K52" s="49"/>
      <c r="L52" s="50"/>
      <c r="M52" s="51" t="s">
        <v>88</v>
      </c>
    </row>
    <row r="53" spans="4:13" ht="13.8" x14ac:dyDescent="0.25">
      <c r="D53" s="46"/>
      <c r="E53" s="53" t="s">
        <v>89</v>
      </c>
      <c r="F53" s="54"/>
      <c r="G53" s="54"/>
      <c r="H53" s="55"/>
      <c r="I53" s="53" t="s">
        <v>90</v>
      </c>
      <c r="J53" s="54"/>
      <c r="K53" s="54"/>
      <c r="L53" s="55"/>
      <c r="M53" s="52"/>
    </row>
    <row r="54" spans="4:13" ht="13.8" x14ac:dyDescent="0.25">
      <c r="D54" s="46"/>
      <c r="E54" s="29" t="s">
        <v>91</v>
      </c>
      <c r="F54" s="29" t="s">
        <v>92</v>
      </c>
      <c r="G54" s="29" t="s">
        <v>93</v>
      </c>
      <c r="H54" s="29" t="s">
        <v>94</v>
      </c>
      <c r="I54" s="29" t="s">
        <v>91</v>
      </c>
      <c r="J54" s="29" t="s">
        <v>92</v>
      </c>
      <c r="K54" s="29" t="s">
        <v>93</v>
      </c>
      <c r="L54" s="29" t="s">
        <v>94</v>
      </c>
      <c r="M54" s="52"/>
    </row>
    <row r="55" spans="4:13" ht="13.8" x14ac:dyDescent="0.25">
      <c r="D55" s="47"/>
      <c r="E55" s="30">
        <v>1</v>
      </c>
      <c r="F55" s="31">
        <v>2</v>
      </c>
      <c r="G55" s="30">
        <v>3</v>
      </c>
      <c r="H55" s="31">
        <v>4</v>
      </c>
      <c r="I55" s="30">
        <v>5</v>
      </c>
      <c r="J55" s="31">
        <v>6</v>
      </c>
      <c r="K55" s="30">
        <v>7</v>
      </c>
      <c r="L55" s="31">
        <v>8</v>
      </c>
      <c r="M55" s="52"/>
    </row>
    <row r="56" spans="4:13" ht="13.8" x14ac:dyDescent="0.25">
      <c r="D56" s="32" t="s">
        <v>95</v>
      </c>
      <c r="E56" s="33" t="s">
        <v>96</v>
      </c>
      <c r="F56" s="33">
        <v>40</v>
      </c>
      <c r="G56" s="33">
        <v>50</v>
      </c>
      <c r="H56" s="33">
        <v>60</v>
      </c>
      <c r="I56" s="33">
        <v>70</v>
      </c>
      <c r="J56" s="33">
        <v>80</v>
      </c>
      <c r="K56" s="33">
        <v>90</v>
      </c>
      <c r="L56" s="33">
        <v>100</v>
      </c>
      <c r="M56" s="52"/>
    </row>
    <row r="57" spans="4:13" x14ac:dyDescent="0.25">
      <c r="D57" s="34">
        <f>Q29+R29</f>
        <v>442400.16000000003</v>
      </c>
      <c r="E57" s="24"/>
      <c r="F57" s="41">
        <f>E45/D57*100</f>
        <v>21.534470059866162</v>
      </c>
      <c r="G57" s="24">
        <f>E46/D57*100</f>
        <v>28.559370322108375</v>
      </c>
      <c r="H57" s="24">
        <f>E47/D57*100</f>
        <v>24.065319054134154</v>
      </c>
      <c r="I57" s="24"/>
      <c r="J57" s="24">
        <f>(E48/D57*100)</f>
        <v>25.840840563891295</v>
      </c>
      <c r="K57" s="24"/>
      <c r="L57" s="24"/>
      <c r="M57" s="28">
        <f>SUBTOTAL(9,E57:L57)</f>
        <v>99.999999999999986</v>
      </c>
    </row>
    <row r="58" spans="4:13" x14ac:dyDescent="0.25">
      <c r="F58" s="22"/>
      <c r="G58" s="42">
        <f>F57+G57</f>
        <v>50.093840381974537</v>
      </c>
      <c r="H58" s="42">
        <f>F57+G57+H57</f>
        <v>74.159159436108695</v>
      </c>
      <c r="I58" s="42">
        <f>F57+G57+H57+I57</f>
        <v>74.159159436108695</v>
      </c>
      <c r="J58" s="42">
        <f>F57+G57+H57+I57+J57</f>
        <v>99.999999999999986</v>
      </c>
      <c r="K58" s="22"/>
      <c r="L58" s="22"/>
    </row>
  </sheetData>
  <mergeCells count="137">
    <mergeCell ref="B10:B12"/>
    <mergeCell ref="C10:C12"/>
    <mergeCell ref="D10:D12"/>
    <mergeCell ref="E10:E12"/>
    <mergeCell ref="F10:F12"/>
    <mergeCell ref="G10:G12"/>
    <mergeCell ref="U1:W1"/>
    <mergeCell ref="X7:X8"/>
    <mergeCell ref="B33:W33"/>
    <mergeCell ref="W7:W8"/>
    <mergeCell ref="T7:T8"/>
    <mergeCell ref="B7:B8"/>
    <mergeCell ref="C7:C8"/>
    <mergeCell ref="D7:D8"/>
    <mergeCell ref="E7:E8"/>
    <mergeCell ref="F7:F8"/>
    <mergeCell ref="M7:M8"/>
    <mergeCell ref="B3:V3"/>
    <mergeCell ref="B4:V4"/>
    <mergeCell ref="U7:U8"/>
    <mergeCell ref="V7:V8"/>
    <mergeCell ref="G7:G8"/>
    <mergeCell ref="U10:U12"/>
    <mergeCell ref="V10:V12"/>
    <mergeCell ref="Q10:Q12"/>
    <mergeCell ref="R10:R12"/>
    <mergeCell ref="S10:S12"/>
    <mergeCell ref="T10:T12"/>
    <mergeCell ref="H7:H8"/>
    <mergeCell ref="P7:P8"/>
    <mergeCell ref="Q7:R7"/>
    <mergeCell ref="S7:S8"/>
    <mergeCell ref="I7:L7"/>
    <mergeCell ref="N7:N8"/>
    <mergeCell ref="O7:O8"/>
    <mergeCell ref="W10:W12"/>
    <mergeCell ref="B13:B15"/>
    <mergeCell ref="C13:C15"/>
    <mergeCell ref="D13:D15"/>
    <mergeCell ref="E13:E15"/>
    <mergeCell ref="F13:F15"/>
    <mergeCell ref="G13:G15"/>
    <mergeCell ref="H13:H15"/>
    <mergeCell ref="M13:M15"/>
    <mergeCell ref="N13:N15"/>
    <mergeCell ref="O13:O15"/>
    <mergeCell ref="P13:P15"/>
    <mergeCell ref="Q13:Q15"/>
    <mergeCell ref="R13:R15"/>
    <mergeCell ref="S13:S15"/>
    <mergeCell ref="T13:T15"/>
    <mergeCell ref="U13:U15"/>
    <mergeCell ref="V13:V15"/>
    <mergeCell ref="W13:W15"/>
    <mergeCell ref="H10:H12"/>
    <mergeCell ref="M10:M12"/>
    <mergeCell ref="N10:N12"/>
    <mergeCell ref="O10:O12"/>
    <mergeCell ref="P10:P12"/>
    <mergeCell ref="B16:B18"/>
    <mergeCell ref="C16:C18"/>
    <mergeCell ref="D16:D18"/>
    <mergeCell ref="E16:E18"/>
    <mergeCell ref="F16:F18"/>
    <mergeCell ref="G16:G18"/>
    <mergeCell ref="H16:H18"/>
    <mergeCell ref="M16:M18"/>
    <mergeCell ref="N16:N18"/>
    <mergeCell ref="O16:O18"/>
    <mergeCell ref="P16:P18"/>
    <mergeCell ref="Q16:Q18"/>
    <mergeCell ref="R16:R18"/>
    <mergeCell ref="S16:S18"/>
    <mergeCell ref="T16:T18"/>
    <mergeCell ref="U16:U18"/>
    <mergeCell ref="V16:V18"/>
    <mergeCell ref="W16:W18"/>
    <mergeCell ref="B19:B21"/>
    <mergeCell ref="C19:C21"/>
    <mergeCell ref="D19:D21"/>
    <mergeCell ref="E19:E21"/>
    <mergeCell ref="F19:F21"/>
    <mergeCell ref="G19:G21"/>
    <mergeCell ref="H19:H21"/>
    <mergeCell ref="N19:N21"/>
    <mergeCell ref="M19:M21"/>
    <mergeCell ref="O19:O21"/>
    <mergeCell ref="P19:P21"/>
    <mergeCell ref="Q19:Q21"/>
    <mergeCell ref="R19:R21"/>
    <mergeCell ref="S19:S21"/>
    <mergeCell ref="T19:T21"/>
    <mergeCell ref="U19:U21"/>
    <mergeCell ref="V19:V21"/>
    <mergeCell ref="W19:W21"/>
    <mergeCell ref="R26:R28"/>
    <mergeCell ref="S26:S28"/>
    <mergeCell ref="T26:T28"/>
    <mergeCell ref="U26:U28"/>
    <mergeCell ref="V26:V28"/>
    <mergeCell ref="W26:W28"/>
    <mergeCell ref="B26:B28"/>
    <mergeCell ref="C26:C28"/>
    <mergeCell ref="D26:D28"/>
    <mergeCell ref="E26:E28"/>
    <mergeCell ref="F26:F28"/>
    <mergeCell ref="G26:G28"/>
    <mergeCell ref="H26:H28"/>
    <mergeCell ref="M26:M28"/>
    <mergeCell ref="N26:N28"/>
    <mergeCell ref="R22:R25"/>
    <mergeCell ref="S22:S25"/>
    <mergeCell ref="T22:T25"/>
    <mergeCell ref="U22:U25"/>
    <mergeCell ref="V22:V25"/>
    <mergeCell ref="W22:W25"/>
    <mergeCell ref="B22:B25"/>
    <mergeCell ref="C22:C25"/>
    <mergeCell ref="D22:D25"/>
    <mergeCell ref="E22:E25"/>
    <mergeCell ref="F22:F25"/>
    <mergeCell ref="G22:G25"/>
    <mergeCell ref="H22:H25"/>
    <mergeCell ref="M22:M25"/>
    <mergeCell ref="N22:N25"/>
    <mergeCell ref="D44:E44"/>
    <mergeCell ref="D52:D55"/>
    <mergeCell ref="E52:L52"/>
    <mergeCell ref="M52:M56"/>
    <mergeCell ref="E53:H53"/>
    <mergeCell ref="I53:L53"/>
    <mergeCell ref="O22:O25"/>
    <mergeCell ref="P22:P25"/>
    <mergeCell ref="Q22:Q25"/>
    <mergeCell ref="O26:O28"/>
    <mergeCell ref="P26:P28"/>
    <mergeCell ref="Q26:Q28"/>
  </mergeCells>
  <phoneticPr fontId="10" type="noConversion"/>
  <pageMargins left="0.78740157480314965" right="0.19685039370078741" top="0.78740157480314965" bottom="0.78740157480314965" header="0" footer="0"/>
  <pageSetup paperSize="9"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Lapas1</vt:lpstr>
      <vt:lpstr>Lapas1!Print_Area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Printed>2024-01-09T13:46:18Z</cp:lastPrinted>
  <dcterms:created xsi:type="dcterms:W3CDTF">2022-12-16T11:51:22Z</dcterms:created>
  <dcterms:modified xsi:type="dcterms:W3CDTF">2025-03-02T18:19:04Z</dcterms:modified>
</cp:coreProperties>
</file>